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ДЧБ!$L$63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J47" i="1" l="1"/>
  <c r="I47" i="1"/>
  <c r="I44" i="1"/>
  <c r="G47" i="1"/>
  <c r="G32" i="1"/>
  <c r="G29" i="1"/>
  <c r="G27" i="1"/>
  <c r="G12" i="1"/>
  <c r="I12" i="1" l="1"/>
  <c r="K32" i="1" l="1"/>
  <c r="J32" i="1"/>
  <c r="I32" i="1"/>
  <c r="K27" i="1" l="1"/>
  <c r="J27" i="1"/>
  <c r="I27" i="1"/>
  <c r="K12" i="1"/>
  <c r="J12" i="1"/>
  <c r="K29" i="1" l="1"/>
  <c r="J29" i="1"/>
  <c r="I29" i="1"/>
  <c r="K42" i="1" l="1"/>
  <c r="J42" i="1"/>
  <c r="L58" i="1" l="1"/>
  <c r="G58" i="1" l="1"/>
  <c r="K58" i="1" l="1"/>
  <c r="J58" i="1"/>
  <c r="I58" i="1"/>
  <c r="I59" i="1" s="1"/>
  <c r="H58" i="1" l="1"/>
</calcChain>
</file>

<file path=xl/sharedStrings.xml><?xml version="1.0" encoding="utf-8"?>
<sst xmlns="http://schemas.openxmlformats.org/spreadsheetml/2006/main" count="251" uniqueCount="149">
  <si>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</si>
  <si>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</si>
  <si>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</si>
  <si>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</si>
  <si>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</si>
  <si>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</si>
  <si>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</si>
  <si>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</si>
  <si>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</si>
  <si>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</si>
  <si>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</si>
  <si>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</si>
  <si>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</si>
  <si>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</si>
  <si>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</si>
  <si>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</si>
  <si>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</si>
  <si>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</si>
  <si>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</si>
  <si>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</si>
  <si>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</si>
  <si>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</si>
  <si>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</si>
  <si>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</si>
  <si>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</si>
  <si>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</si>
  <si>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</si>
  <si>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</si>
  <si>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</si>
  <si>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</si>
  <si>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</si>
  <si>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</si>
  <si>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</si>
  <si>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</si>
  <si>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</si>
  <si>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</si>
  <si>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</si>
  <si>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</si>
  <si>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</si>
  <si>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</si>
  <si>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</si>
  <si>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</si>
  <si>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</si>
  <si>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</si>
  <si>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</si>
  <si>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</si>
  <si>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</si>
  <si>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</si>
  <si>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</si>
  <si>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</si>
  <si>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</si>
  <si>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</si>
  <si>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</si>
  <si>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</si>
  <si>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</si>
  <si>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</si>
  <si>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</si>
  <si>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</si>
  <si>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</si>
  <si>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</si>
  <si>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</si>
  <si>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</si>
  <si>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</si>
  <si>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</si>
  <si>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</si>
  <si>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</si>
  <si>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</si>
  <si>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</si>
  <si>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</si>
  <si>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</si>
  <si>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</si>
  <si>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</si>
  <si>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</si>
  <si>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</si>
  <si>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</si>
  <si>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</si>
  <si>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</si>
  <si>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</si>
  <si>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</si>
  <si>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</si>
  <si>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</si>
  <si>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</si>
  <si>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</si>
  <si>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</si>
  <si>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</si>
  <si>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</si>
  <si>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</si>
  <si>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</si>
  <si>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</si>
  <si>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</si>
  <si>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</si>
  <si>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</si>
  <si>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</si>
  <si>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</si>
  <si>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</si>
  <si>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</si>
  <si>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</si>
  <si>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</si>
  <si>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</si>
  <si>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</si>
  <si>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</si>
  <si>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</si>
  <si>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</si>
  <si>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</si>
  <si>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</si>
  <si>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</si>
  <si>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</si>
  <si>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</si>
  <si>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</si>
  <si>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</si>
  <si>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</si>
  <si>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</si>
  <si>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</si>
  <si>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</si>
  <si>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</si>
  <si>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</si>
  <si>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</si>
  <si>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</si>
  <si>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</si>
  <si>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</si>
  <si>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</si>
  <si>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</si>
  <si>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</si>
  <si>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</si>
  <si>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</si>
  <si>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</si>
  <si>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</si>
  <si>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</si>
  <si>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</si>
  <si>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</si>
  <si>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</si>
  <si>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</si>
  <si>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</si>
  <si>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на 2025 год и плановый период 2026 и 2027 годов</t>
  </si>
  <si>
    <t>на 2027 год</t>
  </si>
  <si>
    <t>28</t>
  </si>
  <si>
    <t>Прогноз доходов бюджета на 2025 год (текущий финансовый год)</t>
  </si>
  <si>
    <t>Оценка исполнения 2025 г. (текущий финансовый год)</t>
  </si>
  <si>
    <t>на 2026год</t>
  </si>
  <si>
    <t>2 08 05000 10 0000 150</t>
  </si>
  <si>
    <t>1.01.02.21.0.01.1.000.110</t>
  </si>
  <si>
    <t>Налог на доходы физических лиц в части суммы налога, относящейся к налоговой базе, указанной в пункте 6.2 статьи 210Налогового кодекса Российской Федерации, не превышающей 5миллионов рублей (сумма платежа (перерасчеты, недоимка и задолженность по соответствующему платежу, в том числе по отмененному)</t>
  </si>
  <si>
    <t>2 02 45784 10 0000 150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</si>
  <si>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</si>
  <si>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</si>
  <si>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на  октября 2025 года</t>
  </si>
  <si>
    <t>Кассовое поступление в текущем финансовом году (по состоянию на 01.09.2025 г.)</t>
  </si>
  <si>
    <t>1.01.02.08.0.01.0.000.110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</si>
  <si>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полученные в виде дивидентов)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</si>
</sst>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/>
    </xf>
    <xf numFmtId="165" fontId="5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60</xdr:row>
      <xdr:rowOff>133350</xdr:rowOff>
    </xdr:from>
    <xdr:to>
      <xdr:col>8</xdr:col>
      <xdr:colOff>66675</xdr:colOff>
      <xdr:row>63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314700" y="30660975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3"/>
  <sheetViews>
    <sheetView showGridLines="0" tabSelected="1" workbookViewId="0">
      <selection activeCell="H14" sqref="H14"/>
    </sheetView>
  </sheetViews>
  <sheetFormatPr defaultRowHeight="12.75" customHeight="1" x14ac:dyDescent="0.2"/>
  <cols>
    <col min="1" max="1" width="6.5703125" style="6" customWidth="1"/>
    <col min="2" max="2" width="18.710937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0" t="s">
        <v>33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5"/>
    </row>
    <row r="2" spans="1:13" x14ac:dyDescent="0.2">
      <c r="A2" s="20" t="s">
        <v>49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5"/>
    </row>
    <row r="3" spans="1:13" x14ac:dyDescent="0.2">
      <c r="A3" s="20" t="s">
        <v>133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6"/>
    </row>
    <row r="4" spans="1:13" ht="14.25" x14ac:dyDescent="0.2">
      <c r="A4" s="36" t="s">
        <v>145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3" x14ac:dyDescent="0.2">
      <c r="A5" s="19" t="s">
        <v>58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3" x14ac:dyDescent="0.2">
      <c r="A6" s="26" t="s">
        <v>59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3" ht="12" customHeight="1" x14ac:dyDescent="0.2">
      <c r="B7" s="27" t="s">
        <v>32</v>
      </c>
      <c r="C7" s="27" t="s">
        <v>32</v>
      </c>
      <c r="D7" s="27" t="s">
        <v>32</v>
      </c>
      <c r="E7" s="27" t="s">
        <v>32</v>
      </c>
      <c r="F7" s="27" t="s">
        <v>32</v>
      </c>
      <c r="G7" s="27" t="s">
        <v>32</v>
      </c>
      <c r="H7" s="27" t="s">
        <v>32</v>
      </c>
    </row>
    <row r="8" spans="1:13" ht="12.75" hidden="1" customHeight="1" x14ac:dyDescent="0.2">
      <c r="B8" s="27"/>
      <c r="C8" s="27"/>
      <c r="D8" s="27"/>
      <c r="E8" s="27"/>
      <c r="F8" s="27"/>
      <c r="G8" s="27"/>
      <c r="H8" s="27"/>
    </row>
    <row r="9" spans="1:13" hidden="1" x14ac:dyDescent="0.2">
      <c r="B9" s="27"/>
      <c r="C9" s="27"/>
      <c r="D9" s="27"/>
      <c r="E9" s="27"/>
      <c r="F9" s="27"/>
      <c r="G9" s="27"/>
      <c r="H9" s="27"/>
    </row>
    <row r="10" spans="1:13" x14ac:dyDescent="0.2">
      <c r="A10" s="28" t="s">
        <v>22</v>
      </c>
      <c r="B10" s="30" t="s">
        <v>23</v>
      </c>
      <c r="C10" s="31"/>
      <c r="D10" s="32" t="s">
        <v>26</v>
      </c>
      <c r="E10" s="32" t="s">
        <v>27</v>
      </c>
      <c r="F10" s="34" t="s">
        <v>28</v>
      </c>
      <c r="G10" s="32" t="s">
        <v>136</v>
      </c>
      <c r="H10" s="32" t="s">
        <v>146</v>
      </c>
      <c r="I10" s="21" t="s">
        <v>137</v>
      </c>
      <c r="J10" s="23" t="s">
        <v>29</v>
      </c>
      <c r="K10" s="24"/>
      <c r="L10" s="25"/>
    </row>
    <row r="11" spans="1:13" ht="57.75" customHeight="1" x14ac:dyDescent="0.2">
      <c r="A11" s="29"/>
      <c r="B11" s="7" t="s">
        <v>24</v>
      </c>
      <c r="C11" s="7" t="s">
        <v>25</v>
      </c>
      <c r="D11" s="33"/>
      <c r="E11" s="33"/>
      <c r="F11" s="35"/>
      <c r="G11" s="33"/>
      <c r="H11" s="33"/>
      <c r="I11" s="22"/>
      <c r="J11" s="10" t="s">
        <v>138</v>
      </c>
      <c r="K11" s="10" t="s">
        <v>134</v>
      </c>
      <c r="L11" s="10"/>
    </row>
    <row r="12" spans="1:13" ht="90" x14ac:dyDescent="0.2">
      <c r="A12" s="1" t="s">
        <v>116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f>42189.805</f>
        <v>42189.805</v>
      </c>
      <c r="H12" s="37">
        <v>18417.282070000001</v>
      </c>
      <c r="I12" s="12">
        <f>42189.805</f>
        <v>42189.805</v>
      </c>
      <c r="J12" s="12">
        <f>45776.2</f>
        <v>45776.2</v>
      </c>
      <c r="K12" s="12">
        <f>48669.205</f>
        <v>48669.205000000002</v>
      </c>
      <c r="L12" s="12"/>
    </row>
    <row r="13" spans="1:13" ht="123.75" hidden="1" x14ac:dyDescent="0.2">
      <c r="A13" s="1" t="s">
        <v>117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/>
      <c r="H13" s="37"/>
      <c r="I13" s="12"/>
      <c r="J13" s="12"/>
      <c r="K13" s="12"/>
      <c r="L13" s="12"/>
    </row>
    <row r="14" spans="1:13" ht="56.25" x14ac:dyDescent="0.2">
      <c r="A14" s="1" t="s">
        <v>117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37">
        <v>88.635069999999999</v>
      </c>
      <c r="I14" s="12">
        <v>0</v>
      </c>
      <c r="J14" s="12">
        <v>0</v>
      </c>
      <c r="K14" s="12">
        <v>0</v>
      </c>
      <c r="L14" s="12"/>
    </row>
    <row r="15" spans="1:13" ht="101.25" x14ac:dyDescent="0.2">
      <c r="A15" s="1" t="s">
        <v>118</v>
      </c>
      <c r="B15" s="1" t="s">
        <v>113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37">
        <v>11.673</v>
      </c>
      <c r="I15" s="12">
        <v>0</v>
      </c>
      <c r="J15" s="12">
        <v>0</v>
      </c>
      <c r="K15" s="12">
        <v>0</v>
      </c>
      <c r="L15" s="12"/>
    </row>
    <row r="16" spans="1:13" ht="146.25" x14ac:dyDescent="0.2">
      <c r="A16" s="1"/>
      <c r="B16" s="1" t="s">
        <v>147</v>
      </c>
      <c r="C16" s="3" t="s">
        <v>148</v>
      </c>
      <c r="D16" s="1" t="s">
        <v>9</v>
      </c>
      <c r="E16" s="4" t="s">
        <v>10</v>
      </c>
      <c r="F16" s="4"/>
      <c r="G16" s="12">
        <v>0</v>
      </c>
      <c r="H16" s="37">
        <v>4.0949499999999999</v>
      </c>
      <c r="I16" s="12"/>
      <c r="J16" s="12"/>
      <c r="K16" s="12"/>
      <c r="L16" s="12"/>
    </row>
    <row r="17" spans="1:12" ht="90" x14ac:dyDescent="0.2">
      <c r="A17" s="1" t="s">
        <v>119</v>
      </c>
      <c r="B17" s="1" t="s">
        <v>114</v>
      </c>
      <c r="C17" s="3" t="s">
        <v>115</v>
      </c>
      <c r="D17" s="1" t="s">
        <v>9</v>
      </c>
      <c r="E17" s="4" t="s">
        <v>10</v>
      </c>
      <c r="F17" s="4"/>
      <c r="G17" s="12">
        <v>0</v>
      </c>
      <c r="H17" s="37">
        <v>6.7313999999999998</v>
      </c>
      <c r="I17" s="12">
        <v>0</v>
      </c>
      <c r="J17" s="12">
        <v>0</v>
      </c>
      <c r="K17" s="12">
        <v>0</v>
      </c>
      <c r="L17" s="12"/>
    </row>
    <row r="18" spans="1:12" ht="101.25" x14ac:dyDescent="0.2">
      <c r="A18" s="1" t="s">
        <v>120</v>
      </c>
      <c r="B18" s="1" t="s">
        <v>140</v>
      </c>
      <c r="C18" s="3" t="s">
        <v>141</v>
      </c>
      <c r="D18" s="1" t="s">
        <v>9</v>
      </c>
      <c r="E18" s="4" t="s">
        <v>10</v>
      </c>
      <c r="F18" s="4"/>
      <c r="G18" s="12">
        <v>0</v>
      </c>
      <c r="H18" s="37">
        <v>0.34334999999999999</v>
      </c>
      <c r="I18" s="12">
        <v>0</v>
      </c>
      <c r="J18" s="12">
        <v>0</v>
      </c>
      <c r="K18" s="12">
        <v>0</v>
      </c>
      <c r="L18" s="12"/>
    </row>
    <row r="19" spans="1:12" ht="78.75" x14ac:dyDescent="0.2">
      <c r="A19" s="1" t="s">
        <v>110</v>
      </c>
      <c r="B19" s="1" t="s">
        <v>1</v>
      </c>
      <c r="C19" s="4" t="s">
        <v>2</v>
      </c>
      <c r="D19" s="1" t="s">
        <v>9</v>
      </c>
      <c r="E19" s="4" t="s">
        <v>10</v>
      </c>
      <c r="F19" s="4" t="s">
        <v>30</v>
      </c>
      <c r="G19" s="12">
        <v>643.20000000000005</v>
      </c>
      <c r="H19" s="37">
        <v>407.90741000000003</v>
      </c>
      <c r="I19" s="12">
        <v>643.20000000000005</v>
      </c>
      <c r="J19" s="12">
        <v>689.6</v>
      </c>
      <c r="K19" s="12">
        <v>952.6</v>
      </c>
      <c r="L19" s="12"/>
    </row>
    <row r="20" spans="1:12" ht="101.25" x14ac:dyDescent="0.2">
      <c r="A20" s="1" t="s">
        <v>91</v>
      </c>
      <c r="B20" s="1" t="s">
        <v>3</v>
      </c>
      <c r="C20" s="3" t="s">
        <v>4</v>
      </c>
      <c r="D20" s="1" t="s">
        <v>9</v>
      </c>
      <c r="E20" s="4" t="s">
        <v>10</v>
      </c>
      <c r="F20" s="4" t="s">
        <v>31</v>
      </c>
      <c r="G20" s="12">
        <v>2.9</v>
      </c>
      <c r="H20" s="37">
        <v>2.38361</v>
      </c>
      <c r="I20" s="12">
        <v>2.9</v>
      </c>
      <c r="J20" s="12">
        <v>3.2</v>
      </c>
      <c r="K20" s="12">
        <v>4.4000000000000004</v>
      </c>
      <c r="L20" s="12"/>
    </row>
    <row r="21" spans="1:12" ht="90" x14ac:dyDescent="0.2">
      <c r="A21" s="1" t="s">
        <v>92</v>
      </c>
      <c r="B21" s="1" t="s">
        <v>5</v>
      </c>
      <c r="C21" s="4" t="s">
        <v>6</v>
      </c>
      <c r="D21" s="1" t="s">
        <v>9</v>
      </c>
      <c r="E21" s="4" t="s">
        <v>10</v>
      </c>
      <c r="F21" s="4"/>
      <c r="G21" s="12">
        <v>649.5</v>
      </c>
      <c r="H21" s="37">
        <v>435.54482000000002</v>
      </c>
      <c r="I21" s="12">
        <v>649.5</v>
      </c>
      <c r="J21" s="12">
        <v>693</v>
      </c>
      <c r="K21" s="12">
        <v>956.6</v>
      </c>
      <c r="L21" s="12"/>
    </row>
    <row r="22" spans="1:12" ht="90" x14ac:dyDescent="0.2">
      <c r="A22" s="1" t="s">
        <v>93</v>
      </c>
      <c r="B22" s="1" t="s">
        <v>7</v>
      </c>
      <c r="C22" s="4" t="s">
        <v>8</v>
      </c>
      <c r="D22" s="1" t="s">
        <v>9</v>
      </c>
      <c r="E22" s="4" t="s">
        <v>10</v>
      </c>
      <c r="F22" s="4"/>
      <c r="G22" s="12">
        <v>-65.900000000000006</v>
      </c>
      <c r="H22" s="37">
        <v>-38.079250000000002</v>
      </c>
      <c r="I22" s="12">
        <v>-65.900000000000006</v>
      </c>
      <c r="J22" s="12">
        <v>-68.599999999999994</v>
      </c>
      <c r="K22" s="12">
        <v>-91.2</v>
      </c>
      <c r="L22" s="12"/>
    </row>
    <row r="23" spans="1:12" ht="22.5" x14ac:dyDescent="0.2">
      <c r="A23" s="1" t="s">
        <v>94</v>
      </c>
      <c r="B23" s="1" t="s">
        <v>41</v>
      </c>
      <c r="C23" s="4" t="s">
        <v>42</v>
      </c>
      <c r="D23" s="1" t="s">
        <v>9</v>
      </c>
      <c r="E23" s="4" t="s">
        <v>10</v>
      </c>
      <c r="F23" s="4"/>
      <c r="G23" s="12">
        <v>212.1</v>
      </c>
      <c r="H23" s="37">
        <v>125.3875</v>
      </c>
      <c r="I23" s="12">
        <v>212.1</v>
      </c>
      <c r="J23" s="12">
        <v>218.4</v>
      </c>
      <c r="K23" s="12">
        <v>225</v>
      </c>
      <c r="L23" s="12"/>
    </row>
    <row r="24" spans="1:12" ht="56.25" x14ac:dyDescent="0.2">
      <c r="A24" s="1" t="s">
        <v>95</v>
      </c>
      <c r="B24" s="1" t="s">
        <v>11</v>
      </c>
      <c r="C24" s="4" t="s">
        <v>43</v>
      </c>
      <c r="D24" s="1" t="s">
        <v>9</v>
      </c>
      <c r="E24" s="4" t="s">
        <v>10</v>
      </c>
      <c r="F24" s="4"/>
      <c r="G24" s="12">
        <v>304.8</v>
      </c>
      <c r="H24" s="37">
        <v>58.4983</v>
      </c>
      <c r="I24" s="12">
        <v>304.8</v>
      </c>
      <c r="J24" s="12">
        <v>313.89999999999998</v>
      </c>
      <c r="K24" s="12">
        <v>323.39999999999998</v>
      </c>
      <c r="L24" s="12"/>
    </row>
    <row r="25" spans="1:12" ht="45" x14ac:dyDescent="0.2">
      <c r="A25" s="1" t="s">
        <v>96</v>
      </c>
      <c r="B25" s="1" t="s">
        <v>12</v>
      </c>
      <c r="C25" s="4" t="s">
        <v>45</v>
      </c>
      <c r="D25" s="1" t="s">
        <v>9</v>
      </c>
      <c r="E25" s="4" t="s">
        <v>10</v>
      </c>
      <c r="F25" s="4"/>
      <c r="G25" s="12">
        <v>68</v>
      </c>
      <c r="H25" s="37">
        <v>180.64036999999999</v>
      </c>
      <c r="I25" s="12">
        <v>68</v>
      </c>
      <c r="J25" s="12">
        <v>70</v>
      </c>
      <c r="K25" s="12">
        <v>72.099999999999994</v>
      </c>
      <c r="L25" s="12"/>
    </row>
    <row r="26" spans="1:12" ht="45" x14ac:dyDescent="0.2">
      <c r="A26" s="1" t="s">
        <v>97</v>
      </c>
      <c r="B26" s="1" t="s">
        <v>13</v>
      </c>
      <c r="C26" s="4" t="s">
        <v>44</v>
      </c>
      <c r="D26" s="1" t="s">
        <v>9</v>
      </c>
      <c r="E26" s="4" t="s">
        <v>10</v>
      </c>
      <c r="F26" s="4"/>
      <c r="G26" s="12">
        <v>698.8</v>
      </c>
      <c r="H26" s="37">
        <v>191.80492000000001</v>
      </c>
      <c r="I26" s="12">
        <v>698.8</v>
      </c>
      <c r="J26" s="12">
        <v>719.7</v>
      </c>
      <c r="K26" s="12">
        <v>741.4</v>
      </c>
      <c r="L26" s="12"/>
    </row>
    <row r="27" spans="1:12" ht="135" x14ac:dyDescent="0.2">
      <c r="A27" s="1" t="s">
        <v>98</v>
      </c>
      <c r="B27" s="1" t="s">
        <v>111</v>
      </c>
      <c r="C27" s="4" t="s">
        <v>112</v>
      </c>
      <c r="D27" s="1" t="s">
        <v>9</v>
      </c>
      <c r="E27" s="4" t="s">
        <v>10</v>
      </c>
      <c r="F27" s="4"/>
      <c r="G27" s="12">
        <f>117.6-2.105</f>
        <v>115.49499999999999</v>
      </c>
      <c r="H27" s="37">
        <v>129.93299999999999</v>
      </c>
      <c r="I27" s="12">
        <f>117.6-2.105</f>
        <v>115.49499999999999</v>
      </c>
      <c r="J27" s="12">
        <f>122.7-0.167</f>
        <v>122.533</v>
      </c>
      <c r="K27" s="12">
        <f>127.6+1.604</f>
        <v>129.20400000000001</v>
      </c>
      <c r="L27" s="12"/>
    </row>
    <row r="28" spans="1:12" ht="78.75" x14ac:dyDescent="0.2">
      <c r="A28" s="1" t="s">
        <v>99</v>
      </c>
      <c r="B28" s="1" t="s">
        <v>14</v>
      </c>
      <c r="C28" s="4" t="s">
        <v>15</v>
      </c>
      <c r="D28" s="1" t="s">
        <v>56</v>
      </c>
      <c r="E28" s="4" t="s">
        <v>55</v>
      </c>
      <c r="F28" s="4"/>
      <c r="G28" s="12">
        <v>13</v>
      </c>
      <c r="H28" s="37">
        <v>3</v>
      </c>
      <c r="I28" s="12">
        <v>13</v>
      </c>
      <c r="J28" s="12">
        <v>13</v>
      </c>
      <c r="K28" s="12">
        <v>13</v>
      </c>
      <c r="L28" s="12"/>
    </row>
    <row r="29" spans="1:12" ht="45" x14ac:dyDescent="0.2">
      <c r="A29" s="1" t="s">
        <v>100</v>
      </c>
      <c r="B29" s="1" t="s">
        <v>127</v>
      </c>
      <c r="C29" s="4" t="s">
        <v>128</v>
      </c>
      <c r="D29" s="1" t="s">
        <v>56</v>
      </c>
      <c r="E29" s="4" t="s">
        <v>55</v>
      </c>
      <c r="F29" s="4"/>
      <c r="G29" s="12">
        <f>12.095+2.105</f>
        <v>14.200000000000001</v>
      </c>
      <c r="H29" s="37">
        <v>7.2309999999999999</v>
      </c>
      <c r="I29" s="12">
        <f>12.095+2.105</f>
        <v>14.200000000000001</v>
      </c>
      <c r="J29" s="12">
        <f>12.8+0.167</f>
        <v>12.967000000000001</v>
      </c>
      <c r="K29" s="12">
        <f>4.495-1.604</f>
        <v>2.891</v>
      </c>
      <c r="L29" s="12"/>
    </row>
    <row r="30" spans="1:12" ht="78.75" x14ac:dyDescent="0.2">
      <c r="A30" s="1" t="s">
        <v>101</v>
      </c>
      <c r="B30" s="1" t="s">
        <v>50</v>
      </c>
      <c r="C30" s="4" t="s">
        <v>51</v>
      </c>
      <c r="D30" s="1" t="s">
        <v>56</v>
      </c>
      <c r="E30" s="4" t="s">
        <v>55</v>
      </c>
      <c r="F30" s="4"/>
      <c r="G30" s="12">
        <v>114.04965</v>
      </c>
      <c r="H30" s="37">
        <v>27.576039999999999</v>
      </c>
      <c r="I30" s="12">
        <v>114.04965</v>
      </c>
      <c r="J30" s="12">
        <v>114.04965</v>
      </c>
      <c r="K30" s="12">
        <v>114.04965</v>
      </c>
      <c r="L30" s="12"/>
    </row>
    <row r="31" spans="1:12" ht="67.5" x14ac:dyDescent="0.2">
      <c r="A31" s="1" t="s">
        <v>109</v>
      </c>
      <c r="B31" s="1" t="s">
        <v>16</v>
      </c>
      <c r="C31" s="4" t="s">
        <v>17</v>
      </c>
      <c r="D31" s="1" t="s">
        <v>56</v>
      </c>
      <c r="E31" s="4" t="s">
        <v>55</v>
      </c>
      <c r="F31" s="4"/>
      <c r="G31" s="12">
        <v>63.851999999999997</v>
      </c>
      <c r="H31" s="37">
        <v>23.000450000000001</v>
      </c>
      <c r="I31" s="12">
        <v>63.851999999999997</v>
      </c>
      <c r="J31" s="12">
        <v>63.851999999999997</v>
      </c>
      <c r="K31" s="12">
        <v>63.851999999999997</v>
      </c>
      <c r="L31" s="12"/>
    </row>
    <row r="32" spans="1:12" ht="112.5" x14ac:dyDescent="0.2">
      <c r="A32" s="1" t="s">
        <v>102</v>
      </c>
      <c r="B32" s="1" t="s">
        <v>143</v>
      </c>
      <c r="C32" s="2" t="s">
        <v>144</v>
      </c>
      <c r="D32" s="1" t="s">
        <v>56</v>
      </c>
      <c r="E32" s="4" t="s">
        <v>55</v>
      </c>
      <c r="F32" s="4"/>
      <c r="G32" s="12">
        <f>247.39888</f>
        <v>247.39887999999999</v>
      </c>
      <c r="H32" s="37">
        <v>124.40132</v>
      </c>
      <c r="I32" s="12">
        <f>247.39888</f>
        <v>247.39887999999999</v>
      </c>
      <c r="J32" s="12">
        <f>247.39888</f>
        <v>247.39887999999999</v>
      </c>
      <c r="K32" s="12">
        <f>247.39888</f>
        <v>247.39887999999999</v>
      </c>
      <c r="L32" s="12"/>
    </row>
    <row r="33" spans="1:12" ht="33.75" x14ac:dyDescent="0.2">
      <c r="A33" s="1" t="s">
        <v>103</v>
      </c>
      <c r="B33" s="1" t="s">
        <v>60</v>
      </c>
      <c r="C33" s="4" t="s">
        <v>61</v>
      </c>
      <c r="D33" s="1" t="s">
        <v>56</v>
      </c>
      <c r="E33" s="4" t="s">
        <v>55</v>
      </c>
      <c r="F33" s="4"/>
      <c r="G33" s="12">
        <v>0</v>
      </c>
      <c r="H33" s="37">
        <v>27.70702</v>
      </c>
      <c r="I33" s="12">
        <v>0</v>
      </c>
      <c r="J33" s="12">
        <v>0</v>
      </c>
      <c r="K33" s="12">
        <v>0</v>
      </c>
      <c r="L33" s="12"/>
    </row>
    <row r="34" spans="1:12" ht="56.25" hidden="1" x14ac:dyDescent="0.2">
      <c r="A34" s="1" t="s">
        <v>103</v>
      </c>
      <c r="B34" s="1" t="s">
        <v>84</v>
      </c>
      <c r="C34" s="4" t="s">
        <v>85</v>
      </c>
      <c r="D34" s="1" t="s">
        <v>56</v>
      </c>
      <c r="E34" s="4" t="s">
        <v>55</v>
      </c>
      <c r="F34" s="4"/>
      <c r="G34" s="12"/>
      <c r="H34" s="37"/>
      <c r="I34" s="12"/>
      <c r="J34" s="12"/>
      <c r="K34" s="12"/>
      <c r="L34" s="12"/>
    </row>
    <row r="35" spans="1:12" ht="101.25" hidden="1" x14ac:dyDescent="0.2">
      <c r="A35" s="1">
        <v>22</v>
      </c>
      <c r="B35" s="1" t="s">
        <v>52</v>
      </c>
      <c r="C35" s="4" t="s">
        <v>53</v>
      </c>
      <c r="D35" s="1" t="s">
        <v>56</v>
      </c>
      <c r="E35" s="4" t="s">
        <v>55</v>
      </c>
      <c r="F35" s="4"/>
      <c r="G35" s="12"/>
      <c r="H35" s="37"/>
      <c r="I35" s="12"/>
      <c r="J35" s="12"/>
      <c r="K35" s="12"/>
      <c r="L35" s="12"/>
    </row>
    <row r="36" spans="1:12" ht="101.25" hidden="1" x14ac:dyDescent="0.2">
      <c r="A36" s="1" t="s">
        <v>101</v>
      </c>
      <c r="B36" s="1" t="s">
        <v>62</v>
      </c>
      <c r="C36" s="4" t="s">
        <v>63</v>
      </c>
      <c r="D36" s="1" t="s">
        <v>56</v>
      </c>
      <c r="E36" s="4" t="s">
        <v>55</v>
      </c>
      <c r="F36" s="4"/>
      <c r="G36" s="12"/>
      <c r="H36" s="37"/>
      <c r="I36" s="12"/>
      <c r="J36" s="12"/>
      <c r="K36" s="12"/>
      <c r="L36" s="12"/>
    </row>
    <row r="37" spans="1:12" ht="90" hidden="1" x14ac:dyDescent="0.2">
      <c r="A37" s="1">
        <v>25</v>
      </c>
      <c r="B37" s="1" t="s">
        <v>82</v>
      </c>
      <c r="C37" s="4" t="s">
        <v>83</v>
      </c>
      <c r="D37" s="1" t="s">
        <v>56</v>
      </c>
      <c r="E37" s="4" t="s">
        <v>55</v>
      </c>
      <c r="F37" s="4"/>
      <c r="G37" s="12"/>
      <c r="H37" s="37"/>
      <c r="I37" s="12"/>
      <c r="J37" s="12"/>
      <c r="K37" s="12"/>
      <c r="L37" s="12"/>
    </row>
    <row r="38" spans="1:12" ht="67.5" x14ac:dyDescent="0.2">
      <c r="A38" s="1" t="s">
        <v>109</v>
      </c>
      <c r="B38" s="1" t="s">
        <v>86</v>
      </c>
      <c r="C38" s="4" t="s">
        <v>87</v>
      </c>
      <c r="D38" s="1" t="s">
        <v>56</v>
      </c>
      <c r="E38" s="4" t="s">
        <v>55</v>
      </c>
      <c r="F38" s="4"/>
      <c r="G38" s="12">
        <v>0</v>
      </c>
      <c r="H38" s="37">
        <v>18</v>
      </c>
      <c r="I38" s="12">
        <v>0</v>
      </c>
      <c r="J38" s="12">
        <v>0</v>
      </c>
      <c r="K38" s="12">
        <v>0</v>
      </c>
      <c r="L38" s="12"/>
    </row>
    <row r="39" spans="1:12" ht="78.75" hidden="1" x14ac:dyDescent="0.2">
      <c r="A39" s="1" t="s">
        <v>102</v>
      </c>
      <c r="B39" s="1" t="s">
        <v>104</v>
      </c>
      <c r="C39" s="4" t="s">
        <v>105</v>
      </c>
      <c r="D39" s="1" t="s">
        <v>56</v>
      </c>
      <c r="E39" s="4" t="s">
        <v>55</v>
      </c>
      <c r="F39" s="4"/>
      <c r="G39" s="12">
        <v>0</v>
      </c>
      <c r="H39" s="37"/>
      <c r="I39" s="12">
        <v>0</v>
      </c>
      <c r="J39" s="12">
        <v>0</v>
      </c>
      <c r="K39" s="12">
        <v>0</v>
      </c>
      <c r="L39" s="12"/>
    </row>
    <row r="40" spans="1:12" ht="33.75" x14ac:dyDescent="0.2">
      <c r="A40" s="1" t="s">
        <v>103</v>
      </c>
      <c r="B40" s="1" t="s">
        <v>64</v>
      </c>
      <c r="C40" s="4" t="s">
        <v>65</v>
      </c>
      <c r="D40" s="1" t="s">
        <v>56</v>
      </c>
      <c r="E40" s="4" t="s">
        <v>55</v>
      </c>
      <c r="F40" s="4"/>
      <c r="G40" s="12">
        <v>0</v>
      </c>
      <c r="H40" s="37">
        <v>8.6316699999999997</v>
      </c>
      <c r="I40" s="12">
        <v>0</v>
      </c>
      <c r="J40" s="12">
        <v>0</v>
      </c>
      <c r="K40" s="12">
        <v>0</v>
      </c>
      <c r="L40" s="12"/>
    </row>
    <row r="41" spans="1:12" ht="33.75" x14ac:dyDescent="0.2">
      <c r="A41" s="1" t="s">
        <v>121</v>
      </c>
      <c r="B41" s="1" t="s">
        <v>89</v>
      </c>
      <c r="C41" s="4" t="s">
        <v>90</v>
      </c>
      <c r="D41" s="1" t="s">
        <v>56</v>
      </c>
      <c r="E41" s="4" t="s">
        <v>55</v>
      </c>
      <c r="F41" s="4"/>
      <c r="G41" s="12">
        <v>0</v>
      </c>
      <c r="H41" s="37">
        <v>9.3095999999999997</v>
      </c>
      <c r="I41" s="12">
        <v>0</v>
      </c>
      <c r="J41" s="12">
        <v>0</v>
      </c>
      <c r="K41" s="12">
        <v>0</v>
      </c>
      <c r="L41" s="12"/>
    </row>
    <row r="42" spans="1:12" ht="33.75" x14ac:dyDescent="0.2">
      <c r="A42" s="1" t="s">
        <v>122</v>
      </c>
      <c r="B42" s="1" t="s">
        <v>88</v>
      </c>
      <c r="C42" s="4" t="s">
        <v>71</v>
      </c>
      <c r="D42" s="1" t="s">
        <v>56</v>
      </c>
      <c r="E42" s="4" t="s">
        <v>55</v>
      </c>
      <c r="F42" s="4"/>
      <c r="G42" s="12">
        <v>1811.575</v>
      </c>
      <c r="H42" s="37">
        <v>1811.575</v>
      </c>
      <c r="I42" s="12">
        <v>1811.575</v>
      </c>
      <c r="J42" s="12">
        <f t="shared" ref="J42:K42" si="0">885.55556-885.55556</f>
        <v>0</v>
      </c>
      <c r="K42" s="12">
        <f t="shared" si="0"/>
        <v>0</v>
      </c>
      <c r="L42" s="12"/>
    </row>
    <row r="43" spans="1:12" ht="45" x14ac:dyDescent="0.2">
      <c r="A43" s="1" t="s">
        <v>123</v>
      </c>
      <c r="B43" s="1" t="s">
        <v>72</v>
      </c>
      <c r="C43" s="4" t="s">
        <v>18</v>
      </c>
      <c r="D43" s="1" t="s">
        <v>56</v>
      </c>
      <c r="E43" s="4" t="s">
        <v>55</v>
      </c>
      <c r="F43" s="4"/>
      <c r="G43" s="12">
        <v>21.3</v>
      </c>
      <c r="H43" s="37">
        <v>15.975</v>
      </c>
      <c r="I43" s="12">
        <v>21.3</v>
      </c>
      <c r="J43" s="12">
        <v>21.3</v>
      </c>
      <c r="K43" s="12">
        <v>21.3</v>
      </c>
      <c r="L43" s="12"/>
    </row>
    <row r="44" spans="1:12" ht="56.25" x14ac:dyDescent="0.2">
      <c r="A44" s="1" t="s">
        <v>129</v>
      </c>
      <c r="B44" s="1" t="s">
        <v>73</v>
      </c>
      <c r="C44" s="4" t="s">
        <v>108</v>
      </c>
      <c r="D44" s="1" t="s">
        <v>56</v>
      </c>
      <c r="E44" s="4" t="s">
        <v>55</v>
      </c>
      <c r="F44" s="4"/>
      <c r="G44" s="12">
        <v>527.1</v>
      </c>
      <c r="H44" s="37">
        <v>213.87557000000001</v>
      </c>
      <c r="I44" s="12">
        <f>527.1+3.6</f>
        <v>530.70000000000005</v>
      </c>
      <c r="J44" s="12">
        <v>575.4</v>
      </c>
      <c r="K44" s="12">
        <v>595.70000000000005</v>
      </c>
      <c r="L44" s="12"/>
    </row>
    <row r="45" spans="1:12" ht="78.75" x14ac:dyDescent="0.2">
      <c r="A45" s="1" t="s">
        <v>130</v>
      </c>
      <c r="B45" s="1" t="s">
        <v>74</v>
      </c>
      <c r="C45" s="4" t="s">
        <v>66</v>
      </c>
      <c r="D45" s="1" t="s">
        <v>56</v>
      </c>
      <c r="E45" s="4" t="s">
        <v>55</v>
      </c>
      <c r="F45" s="4"/>
      <c r="G45" s="12">
        <v>104</v>
      </c>
      <c r="H45" s="37">
        <v>0</v>
      </c>
      <c r="I45" s="12">
        <v>104</v>
      </c>
      <c r="J45" s="12">
        <v>104</v>
      </c>
      <c r="K45" s="12">
        <v>104</v>
      </c>
      <c r="L45" s="12"/>
    </row>
    <row r="46" spans="1:12" ht="78.75" x14ac:dyDescent="0.2">
      <c r="A46" s="1" t="s">
        <v>131</v>
      </c>
      <c r="B46" s="1" t="s">
        <v>142</v>
      </c>
      <c r="C46" s="4" t="s">
        <v>126</v>
      </c>
      <c r="D46" s="1" t="s">
        <v>56</v>
      </c>
      <c r="E46" s="4" t="s">
        <v>55</v>
      </c>
      <c r="F46" s="4"/>
      <c r="G46" s="12">
        <v>550</v>
      </c>
      <c r="H46" s="37">
        <v>0</v>
      </c>
      <c r="I46" s="12">
        <v>550</v>
      </c>
      <c r="J46" s="12">
        <v>850</v>
      </c>
      <c r="K46" s="12">
        <v>850</v>
      </c>
      <c r="L46" s="12"/>
    </row>
    <row r="47" spans="1:12" ht="33.75" x14ac:dyDescent="0.2">
      <c r="A47" s="1" t="s">
        <v>132</v>
      </c>
      <c r="B47" s="1" t="s">
        <v>75</v>
      </c>
      <c r="C47" s="4" t="s">
        <v>19</v>
      </c>
      <c r="D47" s="1" t="s">
        <v>56</v>
      </c>
      <c r="E47" s="4" t="s">
        <v>55</v>
      </c>
      <c r="F47" s="4"/>
      <c r="G47" s="12">
        <f>3648.36667-650</f>
        <v>2998.3666699999999</v>
      </c>
      <c r="H47" s="37">
        <v>402.81367999999998</v>
      </c>
      <c r="I47" s="12">
        <f>3648.36667-650-1686.8</f>
        <v>1311.5666699999999</v>
      </c>
      <c r="J47" s="12">
        <f>2075.16667+650+1686.8</f>
        <v>4411.9666699999998</v>
      </c>
      <c r="K47" s="12">
        <v>2075.1666700000001</v>
      </c>
      <c r="L47" s="12"/>
    </row>
    <row r="48" spans="1:12" ht="56.25" hidden="1" x14ac:dyDescent="0.2">
      <c r="A48" s="1">
        <v>36</v>
      </c>
      <c r="B48" s="1" t="s">
        <v>76</v>
      </c>
      <c r="C48" s="4" t="s">
        <v>67</v>
      </c>
      <c r="D48" s="1" t="s">
        <v>56</v>
      </c>
      <c r="E48" s="4" t="s">
        <v>55</v>
      </c>
      <c r="F48" s="4"/>
      <c r="G48" s="12"/>
      <c r="H48" s="37"/>
      <c r="I48" s="12"/>
      <c r="J48" s="12"/>
      <c r="K48" s="12"/>
      <c r="L48" s="12"/>
    </row>
    <row r="49" spans="1:12" ht="67.5" hidden="1" x14ac:dyDescent="0.2">
      <c r="A49" s="1">
        <v>37</v>
      </c>
      <c r="B49" s="1" t="s">
        <v>77</v>
      </c>
      <c r="C49" s="4" t="s">
        <v>68</v>
      </c>
      <c r="D49" s="1" t="s">
        <v>56</v>
      </c>
      <c r="E49" s="4" t="s">
        <v>55</v>
      </c>
      <c r="F49" s="4"/>
      <c r="G49" s="12"/>
      <c r="H49" s="37"/>
      <c r="I49" s="12"/>
      <c r="J49" s="12"/>
      <c r="K49" s="12"/>
      <c r="L49" s="12"/>
    </row>
    <row r="50" spans="1:12" ht="56.25" hidden="1" x14ac:dyDescent="0.2">
      <c r="A50" s="1">
        <v>38</v>
      </c>
      <c r="B50" s="1" t="s">
        <v>78</v>
      </c>
      <c r="C50" s="4" t="s">
        <v>54</v>
      </c>
      <c r="D50" s="1" t="s">
        <v>56</v>
      </c>
      <c r="E50" s="4" t="s">
        <v>55</v>
      </c>
      <c r="F50" s="4"/>
      <c r="G50" s="12"/>
      <c r="H50" s="37"/>
      <c r="I50" s="12"/>
      <c r="J50" s="12"/>
      <c r="K50" s="12"/>
      <c r="L50" s="12"/>
    </row>
    <row r="51" spans="1:12" ht="101.25" hidden="1" x14ac:dyDescent="0.2">
      <c r="A51" s="1"/>
      <c r="B51" s="1" t="s">
        <v>139</v>
      </c>
      <c r="C51" s="4" t="s">
        <v>125</v>
      </c>
      <c r="D51" s="1" t="s">
        <v>57</v>
      </c>
      <c r="E51" s="4" t="s">
        <v>0</v>
      </c>
      <c r="F51" s="4"/>
      <c r="G51" s="12">
        <v>0</v>
      </c>
      <c r="H51" s="37"/>
      <c r="I51" s="12">
        <v>0</v>
      </c>
      <c r="J51" s="12">
        <v>0</v>
      </c>
      <c r="K51" s="12">
        <v>0</v>
      </c>
      <c r="L51" s="12"/>
    </row>
    <row r="52" spans="1:12" ht="33.75" hidden="1" x14ac:dyDescent="0.2">
      <c r="A52" s="1" t="s">
        <v>102</v>
      </c>
      <c r="B52" s="1" t="s">
        <v>106</v>
      </c>
      <c r="C52" s="4" t="s">
        <v>107</v>
      </c>
      <c r="D52" s="1" t="s">
        <v>56</v>
      </c>
      <c r="E52" s="4" t="s">
        <v>55</v>
      </c>
      <c r="F52" s="4"/>
      <c r="G52" s="12"/>
      <c r="H52" s="37"/>
      <c r="I52" s="12"/>
      <c r="J52" s="12"/>
      <c r="K52" s="12"/>
      <c r="L52" s="12"/>
    </row>
    <row r="53" spans="1:12" ht="78.75" hidden="1" x14ac:dyDescent="0.2">
      <c r="A53" s="1">
        <v>40</v>
      </c>
      <c r="B53" s="1" t="s">
        <v>64</v>
      </c>
      <c r="C53" s="4" t="s">
        <v>65</v>
      </c>
      <c r="D53" s="1" t="s">
        <v>57</v>
      </c>
      <c r="E53" s="4" t="s">
        <v>0</v>
      </c>
      <c r="F53" s="4"/>
      <c r="G53" s="12"/>
      <c r="H53" s="37"/>
      <c r="I53" s="12"/>
      <c r="J53" s="12"/>
      <c r="K53" s="12"/>
      <c r="L53" s="12"/>
    </row>
    <row r="54" spans="1:12" ht="78.75" x14ac:dyDescent="0.2">
      <c r="A54" s="1" t="s">
        <v>135</v>
      </c>
      <c r="B54" s="1" t="s">
        <v>79</v>
      </c>
      <c r="C54" s="4" t="s">
        <v>20</v>
      </c>
      <c r="D54" s="1" t="s">
        <v>57</v>
      </c>
      <c r="E54" s="4" t="s">
        <v>0</v>
      </c>
      <c r="F54" s="4"/>
      <c r="G54" s="12">
        <v>8707</v>
      </c>
      <c r="H54" s="37">
        <v>4353.5</v>
      </c>
      <c r="I54" s="12">
        <v>8707</v>
      </c>
      <c r="J54" s="12">
        <v>8707</v>
      </c>
      <c r="K54" s="12">
        <v>8634</v>
      </c>
      <c r="L54" s="12"/>
    </row>
    <row r="55" spans="1:12" ht="78.75" hidden="1" x14ac:dyDescent="0.2">
      <c r="A55" s="5">
        <v>42</v>
      </c>
      <c r="B55" s="1" t="s">
        <v>80</v>
      </c>
      <c r="C55" s="4" t="s">
        <v>69</v>
      </c>
      <c r="D55" s="1" t="s">
        <v>57</v>
      </c>
      <c r="E55" s="4" t="s">
        <v>0</v>
      </c>
      <c r="F55" s="4"/>
      <c r="G55" s="12">
        <v>0</v>
      </c>
      <c r="H55" s="17"/>
      <c r="I55" s="12">
        <v>0</v>
      </c>
      <c r="J55" s="12">
        <v>0</v>
      </c>
      <c r="K55" s="12"/>
      <c r="L55" s="12"/>
    </row>
    <row r="56" spans="1:12" ht="78.75" hidden="1" x14ac:dyDescent="0.2">
      <c r="A56" s="5">
        <v>43</v>
      </c>
      <c r="B56" s="1" t="s">
        <v>81</v>
      </c>
      <c r="C56" s="4" t="s">
        <v>70</v>
      </c>
      <c r="D56" s="1" t="s">
        <v>57</v>
      </c>
      <c r="E56" s="4" t="s">
        <v>0</v>
      </c>
      <c r="F56" s="4"/>
      <c r="G56" s="12">
        <v>0</v>
      </c>
      <c r="H56" s="17"/>
      <c r="I56" s="12">
        <v>0</v>
      </c>
      <c r="J56" s="12">
        <v>0</v>
      </c>
      <c r="K56" s="12"/>
      <c r="L56" s="12"/>
    </row>
    <row r="57" spans="1:12" ht="101.25" hidden="1" x14ac:dyDescent="0.2">
      <c r="A57" s="1">
        <v>30</v>
      </c>
      <c r="B57" s="1" t="s">
        <v>124</v>
      </c>
      <c r="C57" s="4" t="s">
        <v>125</v>
      </c>
      <c r="D57" s="1" t="s">
        <v>57</v>
      </c>
      <c r="E57" s="4" t="s">
        <v>0</v>
      </c>
      <c r="F57" s="4"/>
      <c r="G57" s="12">
        <v>0</v>
      </c>
      <c r="H57" s="17"/>
      <c r="I57" s="12">
        <v>0</v>
      </c>
      <c r="J57" s="12">
        <v>0</v>
      </c>
      <c r="K57" s="12">
        <v>0</v>
      </c>
      <c r="L57" s="12"/>
    </row>
    <row r="58" spans="1:12" x14ac:dyDescent="0.2">
      <c r="A58" s="5"/>
      <c r="B58" s="9" t="s">
        <v>21</v>
      </c>
      <c r="C58" s="8"/>
      <c r="D58" s="9"/>
      <c r="E58" s="8"/>
      <c r="F58" s="8"/>
      <c r="G58" s="13">
        <f t="shared" ref="G58:L58" si="1">SUM(G12:G57)</f>
        <v>59990.542200000004</v>
      </c>
      <c r="H58" s="18">
        <f t="shared" si="1"/>
        <v>27069.37687</v>
      </c>
      <c r="I58" s="13">
        <f t="shared" si="1"/>
        <v>58307.342199999999</v>
      </c>
      <c r="J58" s="13">
        <f t="shared" si="1"/>
        <v>63658.867200000001</v>
      </c>
      <c r="K58" s="13">
        <f t="shared" si="1"/>
        <v>64704.067200000005</v>
      </c>
      <c r="L58" s="13">
        <f t="shared" si="1"/>
        <v>0</v>
      </c>
    </row>
    <row r="59" spans="1:12" ht="12.75" customHeight="1" x14ac:dyDescent="0.2">
      <c r="I59" s="14">
        <f>I58-G58</f>
        <v>-1683.2000000000044</v>
      </c>
    </row>
    <row r="62" spans="1:12" ht="12.75" customHeight="1" x14ac:dyDescent="0.2">
      <c r="C62" s="6" t="s">
        <v>46</v>
      </c>
      <c r="D62" s="6" t="s">
        <v>47</v>
      </c>
    </row>
    <row r="63" spans="1:12" ht="12.75" customHeight="1" x14ac:dyDescent="0.2">
      <c r="D63" s="11" t="s">
        <v>48</v>
      </c>
    </row>
  </sheetData>
  <mergeCells count="18">
    <mergeCell ref="A4:L4"/>
    <mergeCell ref="H10:H11"/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  <mergeCell ref="G10:G11"/>
  </mergeCells>
  <pageMargins left="0" right="0" top="0" bottom="0" header="0.51181102362204722" footer="0.51181102362204722"/>
  <pageSetup paperSize="9" scale="75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Леонтьева</cp:lastModifiedBy>
  <cp:lastPrinted>2025-07-21T10:41:56Z</cp:lastPrinted>
  <dcterms:created xsi:type="dcterms:W3CDTF">2017-11-03T12:54:19Z</dcterms:created>
  <dcterms:modified xsi:type="dcterms:W3CDTF">2025-10-02T11:36:13Z</dcterms:modified>
</cp:coreProperties>
</file>